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95" windowHeight="10170"/>
  </bookViews>
  <sheets>
    <sheet name="Ansøgninger" sheetId="1" r:id="rId1"/>
    <sheet name="Ark2" sheetId="2" r:id="rId2"/>
    <sheet name="Ark3" sheetId="3" r:id="rId3"/>
    <sheet name="Ark1" sheetId="4" r:id="rId4"/>
  </sheets>
  <definedNames>
    <definedName name="_xlnm.Print_Titles" localSheetId="0">Ansøgninger!$1:$1</definedName>
  </definedNames>
  <calcPr calcId="145621"/>
</workbook>
</file>

<file path=xl/calcChain.xml><?xml version="1.0" encoding="utf-8"?>
<calcChain xmlns="http://schemas.openxmlformats.org/spreadsheetml/2006/main">
  <c r="F26" i="1" l="1"/>
  <c r="F27" i="1"/>
  <c r="E36" i="1" l="1"/>
  <c r="F5" i="1"/>
  <c r="F6" i="1"/>
  <c r="F8" i="1"/>
  <c r="F9" i="1"/>
  <c r="F11" i="1"/>
  <c r="F12" i="1"/>
  <c r="F13" i="1"/>
  <c r="F15" i="1"/>
  <c r="F16" i="1"/>
  <c r="F17" i="1"/>
  <c r="F21" i="1"/>
  <c r="F28" i="1"/>
  <c r="F29" i="1"/>
  <c r="F31" i="1"/>
  <c r="F32" i="1"/>
  <c r="F34" i="1"/>
  <c r="D36" i="1"/>
  <c r="B59" i="1"/>
  <c r="B60" i="1"/>
  <c r="B61" i="1"/>
  <c r="B62" i="1"/>
  <c r="B63" i="1"/>
  <c r="B64" i="1"/>
  <c r="B65" i="1"/>
  <c r="B66" i="1"/>
  <c r="B67" i="1"/>
  <c r="B68" i="1"/>
  <c r="B69" i="1"/>
  <c r="F36" i="1" l="1"/>
  <c r="C59" i="1"/>
  <c r="C66" i="1"/>
  <c r="C60" i="1"/>
  <c r="C67" i="1"/>
  <c r="C65" i="1"/>
  <c r="C64" i="1"/>
  <c r="C62" i="1"/>
  <c r="C61" i="1"/>
  <c r="C63" i="1"/>
  <c r="C69" i="1"/>
  <c r="C68" i="1"/>
  <c r="C70" i="1" l="1"/>
  <c r="B3" i="3" l="1"/>
  <c r="B2" i="3"/>
  <c r="B1" i="3"/>
</calcChain>
</file>

<file path=xl/sharedStrings.xml><?xml version="1.0" encoding="utf-8"?>
<sst xmlns="http://schemas.openxmlformats.org/spreadsheetml/2006/main" count="131" uniqueCount="110">
  <si>
    <t>Dok.nr.</t>
  </si>
  <si>
    <t>Ansøger</t>
  </si>
  <si>
    <t>Projekttitel</t>
  </si>
  <si>
    <t>Tildelt beløb</t>
  </si>
  <si>
    <t>Motorik på tværs</t>
  </si>
  <si>
    <t>63037-13</t>
  </si>
  <si>
    <t>70960-13</t>
  </si>
  <si>
    <t>Torben Berthelsen torb@varde.dk</t>
  </si>
  <si>
    <t>BIG TIME EVENTs</t>
  </si>
  <si>
    <t>Hal</t>
  </si>
  <si>
    <t>Varde Fritidscenter</t>
  </si>
  <si>
    <t>70930, 70984, 70988</t>
  </si>
  <si>
    <t>Peter Nielsen peter@bicoksbol.dk</t>
  </si>
  <si>
    <t>Blåvandshuk Idrætscenter</t>
  </si>
  <si>
    <t>Juniorsport på tværs/</t>
  </si>
  <si>
    <t>70956-13</t>
  </si>
  <si>
    <t>Søren Bloch</t>
  </si>
  <si>
    <t>Form og Fritid Nørre Nebel</t>
  </si>
  <si>
    <t>Børnehaver og Dagplejer</t>
  </si>
  <si>
    <t>Bilag: 1139340</t>
  </si>
  <si>
    <t>70812-13</t>
  </si>
  <si>
    <t>Anette Kristensen</t>
  </si>
  <si>
    <t>Hodde Tistrup Hallen</t>
  </si>
  <si>
    <t>Øget aktivitet for unge i Juniorklubben</t>
  </si>
  <si>
    <t>71086-13</t>
  </si>
  <si>
    <t>Marlene Søndergaard-Nielsen</t>
  </si>
  <si>
    <t>Børnefitness</t>
  </si>
  <si>
    <t>72026-13</t>
  </si>
  <si>
    <t>Byens leg</t>
  </si>
  <si>
    <t>72024-13</t>
  </si>
  <si>
    <t>Blok 22 fodbold</t>
  </si>
  <si>
    <t>Asger Helth vardepro@mail.dk</t>
  </si>
  <si>
    <t>72040-13</t>
  </si>
  <si>
    <t>Samarbejde og Brobygning</t>
  </si>
  <si>
    <t>Steen Juul Jensen</t>
  </si>
  <si>
    <t>72006-13</t>
  </si>
  <si>
    <t>Lisbeth Dinesen</t>
  </si>
  <si>
    <t>Sport for sjov</t>
  </si>
  <si>
    <t>Outrup Kultur og Idrætscenter</t>
  </si>
  <si>
    <t>Claus</t>
  </si>
  <si>
    <t>Pusterummet</t>
  </si>
  <si>
    <t>71552-13</t>
  </si>
  <si>
    <t>Helle Hallen</t>
  </si>
  <si>
    <t>73205-13</t>
  </si>
  <si>
    <t>Trille og Trolle i Underskoven</t>
  </si>
  <si>
    <t>Jan Skærlund mobil 40355940</t>
  </si>
  <si>
    <t>73209-13</t>
  </si>
  <si>
    <t>73210-13</t>
  </si>
  <si>
    <t>Ruth Christensen Mobil 61741248</t>
  </si>
  <si>
    <t>Aktiv fritid - afprøvning af forskellige aktiviteter</t>
  </si>
  <si>
    <t>73217-13</t>
  </si>
  <si>
    <t>73239-13</t>
  </si>
  <si>
    <t>73265-13</t>
  </si>
  <si>
    <t>Dorte Berwald dorteberwald@msn</t>
  </si>
  <si>
    <t>Morgen og eftermiddagsklub 4-9 kl.</t>
  </si>
  <si>
    <t>73285-13</t>
  </si>
  <si>
    <t>73295-13</t>
  </si>
  <si>
    <t>Vand kan også bruges til !!!</t>
  </si>
  <si>
    <t>Ulla G. Sørensen ullags@gmail.com</t>
  </si>
  <si>
    <t>73307-13</t>
  </si>
  <si>
    <t>Helle Rabjerg hera@varde.dk</t>
  </si>
  <si>
    <t>Idræt i børnehøjde</t>
  </si>
  <si>
    <t>73375-13</t>
  </si>
  <si>
    <t>Ølgod Hallerne</t>
  </si>
  <si>
    <t>73381-13</t>
  </si>
  <si>
    <t>Kroppen i Centrum</t>
  </si>
  <si>
    <t>Hanne Fosgerau hafo@varde.dk</t>
  </si>
  <si>
    <t>Pernille Svender</t>
  </si>
  <si>
    <t>73397-13</t>
  </si>
  <si>
    <t>73400-13</t>
  </si>
  <si>
    <t>Skovlund Ansager Hallen</t>
  </si>
  <si>
    <t>Bent Haahr</t>
  </si>
  <si>
    <t>73412-13</t>
  </si>
  <si>
    <t>Børn og idrætslæring</t>
  </si>
  <si>
    <t>73414-13</t>
  </si>
  <si>
    <t>Alle Haller</t>
  </si>
  <si>
    <t>Randi Krarup Kreilgaard rakr@varde.dk</t>
  </si>
  <si>
    <t>Motorik, kultur og leg i dagplejen</t>
  </si>
  <si>
    <t>73437-13</t>
  </si>
  <si>
    <t>Månedsklub</t>
  </si>
  <si>
    <t>73431-13</t>
  </si>
  <si>
    <t>73416-13, 74413-13</t>
  </si>
  <si>
    <t>73318-13, 73320, 73323, 73324, 73326</t>
  </si>
  <si>
    <t>Kirsten Skjerning kskj@varde.dk</t>
  </si>
  <si>
    <t>Marias kommentarer</t>
  </si>
  <si>
    <t xml:space="preserve">Pris pr. gang 2058 kr. Tvivl om aktiviteten skal fortsætte 8 eller 16 gange, hvorfor ansøgningen betragtes som gældende for de første 8 gange. </t>
  </si>
  <si>
    <t>Ældredans (8 gange)</t>
  </si>
  <si>
    <t>Sammen med morgen/eftermiddag</t>
  </si>
  <si>
    <t>Dagplejebørn</t>
  </si>
  <si>
    <t>Ansøgt</t>
  </si>
  <si>
    <t>Tildelt</t>
  </si>
  <si>
    <t>Børnehavebørn</t>
  </si>
  <si>
    <t>SFO 2 og junior</t>
  </si>
  <si>
    <t>Unge</t>
  </si>
  <si>
    <t>Ældre</t>
  </si>
  <si>
    <t>Særlige behov (sygdom, psykisk, handicappede)</t>
  </si>
  <si>
    <t>Familer</t>
  </si>
  <si>
    <t>Alle</t>
  </si>
  <si>
    <t>Dagpleje+børnehave</t>
  </si>
  <si>
    <t>Indskoling</t>
  </si>
  <si>
    <t>Alle børn på tværs</t>
  </si>
  <si>
    <t>Ronni Bersang</t>
  </si>
  <si>
    <t>Legestue for dagplejebørnene</t>
  </si>
  <si>
    <t>Aktivitetsdag for Hånbold og Svømning</t>
  </si>
  <si>
    <t>Idræt om dagen for dig med særlige behov</t>
  </si>
  <si>
    <t>Peder Foldeager</t>
  </si>
  <si>
    <t>Dokumenteret forbrug</t>
  </si>
  <si>
    <t>Eventuel tilbagebetaling</t>
  </si>
  <si>
    <t>Samlet</t>
  </si>
  <si>
    <t>Tilbagebetalt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</si>
</sst>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Fill="1"/>
    <xf numFmtId="0" fontId="0" fillId="3" borderId="0" xfId="0" applyFill="1"/>
    <xf numFmtId="0" fontId="0" fillId="2" borderId="0" xfId="0" applyFill="1"/>
    <xf numFmtId="0" fontId="0" fillId="4" borderId="0" xfId="0" applyFill="1"/>
    <xf numFmtId="0" fontId="5" fillId="0" borderId="0" xfId="0" applyFont="1"/>
    <xf numFmtId="3" fontId="0" fillId="0" borderId="0" xfId="0" applyNumberFormat="1"/>
    <xf numFmtId="3" fontId="3" fillId="0" borderId="0" xfId="0" applyNumberFormat="1" applyFont="1"/>
    <xf numFmtId="0" fontId="0" fillId="0" borderId="0" xfId="0"/>
    <xf numFmtId="0" fontId="3" fillId="0" borderId="0" xfId="0" applyFont="1"/>
    <xf numFmtId="0" fontId="0" fillId="0" borderId="0" xfId="0" applyFill="1"/>
    <xf numFmtId="0" fontId="9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3" fontId="2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8" fillId="0" borderId="1" xfId="0" applyNumberFormat="1" applyFont="1" applyBorder="1"/>
    <xf numFmtId="3" fontId="0" fillId="0" borderId="1" xfId="0" applyNumberFormat="1" applyFill="1" applyBorder="1" applyProtection="1">
      <protection locked="0"/>
    </xf>
    <xf numFmtId="3" fontId="6" fillId="0" borderId="1" xfId="0" applyNumberFormat="1" applyFont="1" applyBorder="1"/>
    <xf numFmtId="3" fontId="7" fillId="0" borderId="1" xfId="0" applyNumberFormat="1" applyFont="1" applyBorder="1"/>
    <xf numFmtId="1" fontId="0" fillId="0" borderId="1" xfId="0" applyNumberFormat="1" applyFill="1" applyBorder="1" applyProtection="1">
      <protection locked="0"/>
    </xf>
    <xf numFmtId="3" fontId="4" fillId="0" borderId="1" xfId="0" applyNumberFormat="1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3" fontId="3" fillId="0" borderId="1" xfId="0" applyNumberFormat="1" applyFont="1" applyFill="1" applyBorder="1"/>
    <xf numFmtId="3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showWhiteSpace="0" zoomScale="85" zoomScaleNormal="100" zoomScalePageLayoutView="85" workbookViewId="0">
      <selection activeCell="C38" sqref="C38"/>
    </sheetView>
  </sheetViews>
  <sheetFormatPr defaultColWidth="9.140625" defaultRowHeight="15" x14ac:dyDescent="0.25"/>
  <cols>
    <col min="1" max="1" width="36" customWidth="1"/>
    <col min="2" max="2" width="23.5703125" style="2" customWidth="1"/>
    <col min="3" max="3" width="39.140625" customWidth="1"/>
    <col min="4" max="4" width="19.5703125" customWidth="1"/>
    <col min="5" max="5" width="22.28515625" customWidth="1"/>
    <col min="6" max="6" width="21.42578125" style="14" customWidth="1"/>
  </cols>
  <sheetData>
    <row r="1" spans="1:6" s="3" customFormat="1" x14ac:dyDescent="0.25">
      <c r="A1" s="15" t="s">
        <v>1</v>
      </c>
      <c r="B1" s="15" t="s">
        <v>9</v>
      </c>
      <c r="C1" s="15" t="s">
        <v>2</v>
      </c>
      <c r="D1" s="15" t="s">
        <v>3</v>
      </c>
      <c r="E1" s="16" t="s">
        <v>106</v>
      </c>
      <c r="F1" s="17" t="s">
        <v>107</v>
      </c>
    </row>
    <row r="2" spans="1:6" x14ac:dyDescent="0.25">
      <c r="A2" s="18" t="s">
        <v>21</v>
      </c>
      <c r="B2" s="18" t="s">
        <v>22</v>
      </c>
      <c r="C2" s="18" t="s">
        <v>23</v>
      </c>
      <c r="D2" s="18" t="s">
        <v>87</v>
      </c>
      <c r="E2" s="19"/>
      <c r="F2" s="20"/>
    </row>
    <row r="3" spans="1:6" x14ac:dyDescent="0.25">
      <c r="A3" s="18" t="s">
        <v>7</v>
      </c>
      <c r="B3" s="18" t="s">
        <v>22</v>
      </c>
      <c r="C3" s="18" t="s">
        <v>8</v>
      </c>
      <c r="D3" s="21">
        <v>52000</v>
      </c>
      <c r="E3" s="22">
        <v>93457</v>
      </c>
      <c r="F3" s="23">
        <v>0</v>
      </c>
    </row>
    <row r="4" spans="1:6" x14ac:dyDescent="0.25">
      <c r="A4" s="18" t="s">
        <v>53</v>
      </c>
      <c r="B4" s="18" t="s">
        <v>22</v>
      </c>
      <c r="C4" s="18" t="s">
        <v>54</v>
      </c>
      <c r="D4" s="21">
        <v>182370</v>
      </c>
      <c r="E4" s="22">
        <v>191202</v>
      </c>
      <c r="F4" s="23">
        <v>0</v>
      </c>
    </row>
    <row r="5" spans="1:6" s="2" customFormat="1" x14ac:dyDescent="0.25">
      <c r="A5" s="18" t="s">
        <v>53</v>
      </c>
      <c r="B5" s="18" t="s">
        <v>22</v>
      </c>
      <c r="C5" s="18" t="s">
        <v>79</v>
      </c>
      <c r="D5" s="21">
        <v>81400</v>
      </c>
      <c r="E5" s="22">
        <v>53266</v>
      </c>
      <c r="F5" s="23">
        <f t="shared" ref="F5:F34" si="0">D5-E5</f>
        <v>28134</v>
      </c>
    </row>
    <row r="6" spans="1:6" s="2" customFormat="1" x14ac:dyDescent="0.25">
      <c r="A6" s="18" t="s">
        <v>101</v>
      </c>
      <c r="B6" s="18" t="s">
        <v>22</v>
      </c>
      <c r="C6" s="18" t="s">
        <v>102</v>
      </c>
      <c r="D6" s="21">
        <v>45000</v>
      </c>
      <c r="E6" s="22">
        <v>44000</v>
      </c>
      <c r="F6" s="23">
        <f t="shared" si="0"/>
        <v>1000</v>
      </c>
    </row>
    <row r="7" spans="1:6" s="2" customFormat="1" x14ac:dyDescent="0.25">
      <c r="A7" s="18"/>
      <c r="B7" s="18"/>
      <c r="C7" s="18"/>
      <c r="D7" s="24"/>
      <c r="E7" s="22"/>
      <c r="F7" s="23"/>
    </row>
    <row r="8" spans="1:6" x14ac:dyDescent="0.25">
      <c r="A8" s="18" t="s">
        <v>16</v>
      </c>
      <c r="B8" s="18" t="s">
        <v>17</v>
      </c>
      <c r="C8" s="18" t="s">
        <v>18</v>
      </c>
      <c r="D8" s="21">
        <v>98320</v>
      </c>
      <c r="E8" s="25">
        <v>96320</v>
      </c>
      <c r="F8" s="23">
        <f t="shared" si="0"/>
        <v>2000</v>
      </c>
    </row>
    <row r="9" spans="1:6" x14ac:dyDescent="0.25">
      <c r="A9" s="18" t="s">
        <v>25</v>
      </c>
      <c r="B9" s="18" t="s">
        <v>17</v>
      </c>
      <c r="C9" s="18" t="s">
        <v>26</v>
      </c>
      <c r="D9" s="21">
        <v>14856</v>
      </c>
      <c r="E9" s="22">
        <v>13742</v>
      </c>
      <c r="F9" s="23">
        <f t="shared" si="0"/>
        <v>1114</v>
      </c>
    </row>
    <row r="10" spans="1:6" x14ac:dyDescent="0.25">
      <c r="A10" s="19"/>
      <c r="B10" s="19"/>
      <c r="C10" s="19"/>
      <c r="D10" s="26"/>
      <c r="E10" s="22"/>
      <c r="F10" s="23"/>
    </row>
    <row r="11" spans="1:6" x14ac:dyDescent="0.25">
      <c r="A11" s="18" t="s">
        <v>58</v>
      </c>
      <c r="B11" s="18" t="s">
        <v>13</v>
      </c>
      <c r="C11" s="18" t="s">
        <v>57</v>
      </c>
      <c r="D11" s="21">
        <v>19180</v>
      </c>
      <c r="E11" s="22">
        <v>18182.189999999999</v>
      </c>
      <c r="F11" s="23">
        <f t="shared" si="0"/>
        <v>997.81000000000131</v>
      </c>
    </row>
    <row r="12" spans="1:6" x14ac:dyDescent="0.25">
      <c r="A12" s="18" t="s">
        <v>12</v>
      </c>
      <c r="B12" s="18" t="s">
        <v>13</v>
      </c>
      <c r="C12" s="18" t="s">
        <v>14</v>
      </c>
      <c r="D12" s="21">
        <v>66537</v>
      </c>
      <c r="E12" s="22">
        <v>66406</v>
      </c>
      <c r="F12" s="23">
        <f t="shared" si="0"/>
        <v>131</v>
      </c>
    </row>
    <row r="13" spans="1:6" x14ac:dyDescent="0.25">
      <c r="A13" s="18" t="s">
        <v>34</v>
      </c>
      <c r="B13" s="18" t="s">
        <v>13</v>
      </c>
      <c r="C13" s="18" t="s">
        <v>33</v>
      </c>
      <c r="D13" s="21">
        <v>49980</v>
      </c>
      <c r="E13" s="22">
        <v>36987.5</v>
      </c>
      <c r="F13" s="23">
        <f t="shared" si="0"/>
        <v>12992.5</v>
      </c>
    </row>
    <row r="14" spans="1:6" s="2" customFormat="1" x14ac:dyDescent="0.25">
      <c r="A14" s="18"/>
      <c r="B14" s="18"/>
      <c r="C14" s="18"/>
      <c r="D14" s="27"/>
      <c r="E14" s="22"/>
      <c r="F14" s="23"/>
    </row>
    <row r="15" spans="1:6" x14ac:dyDescent="0.25">
      <c r="A15" s="18" t="s">
        <v>67</v>
      </c>
      <c r="B15" s="18" t="s">
        <v>10</v>
      </c>
      <c r="C15" s="18" t="s">
        <v>104</v>
      </c>
      <c r="D15" s="21">
        <v>53070</v>
      </c>
      <c r="E15" s="22">
        <v>44810</v>
      </c>
      <c r="F15" s="23">
        <f t="shared" si="0"/>
        <v>8260</v>
      </c>
    </row>
    <row r="16" spans="1:6" x14ac:dyDescent="0.25">
      <c r="A16" s="18" t="s">
        <v>36</v>
      </c>
      <c r="B16" s="18" t="s">
        <v>10</v>
      </c>
      <c r="C16" s="18" t="s">
        <v>37</v>
      </c>
      <c r="D16" s="21">
        <v>17176</v>
      </c>
      <c r="E16" s="22">
        <v>15368</v>
      </c>
      <c r="F16" s="23">
        <f t="shared" si="0"/>
        <v>1808</v>
      </c>
    </row>
    <row r="17" spans="1:7" x14ac:dyDescent="0.25">
      <c r="A17" s="18" t="s">
        <v>83</v>
      </c>
      <c r="B17" s="18" t="s">
        <v>10</v>
      </c>
      <c r="C17" s="18" t="s">
        <v>4</v>
      </c>
      <c r="D17" s="21">
        <v>16372</v>
      </c>
      <c r="E17" s="28">
        <v>14298</v>
      </c>
      <c r="F17" s="23">
        <f t="shared" si="0"/>
        <v>2074</v>
      </c>
    </row>
    <row r="18" spans="1:7" x14ac:dyDescent="0.25">
      <c r="A18" s="18" t="s">
        <v>31</v>
      </c>
      <c r="B18" s="18" t="s">
        <v>10</v>
      </c>
      <c r="C18" s="18" t="s">
        <v>28</v>
      </c>
      <c r="D18" s="21">
        <v>28252</v>
      </c>
      <c r="E18" s="22">
        <v>28452</v>
      </c>
      <c r="F18" s="23">
        <v>0</v>
      </c>
    </row>
    <row r="19" spans="1:7" x14ac:dyDescent="0.25">
      <c r="A19" s="18" t="s">
        <v>31</v>
      </c>
      <c r="B19" s="18" t="s">
        <v>10</v>
      </c>
      <c r="C19" s="18" t="s">
        <v>30</v>
      </c>
      <c r="D19" s="21">
        <v>12040</v>
      </c>
      <c r="E19" s="22">
        <v>14008</v>
      </c>
      <c r="F19" s="23">
        <v>0</v>
      </c>
    </row>
    <row r="20" spans="1:7" x14ac:dyDescent="0.25">
      <c r="A20" s="18"/>
      <c r="B20" s="18"/>
      <c r="C20" s="18"/>
      <c r="D20" s="27"/>
      <c r="E20" s="22"/>
      <c r="F20" s="23"/>
    </row>
    <row r="21" spans="1:7" x14ac:dyDescent="0.25">
      <c r="A21" s="18" t="s">
        <v>66</v>
      </c>
      <c r="B21" s="18" t="s">
        <v>63</v>
      </c>
      <c r="C21" s="18" t="s">
        <v>65</v>
      </c>
      <c r="D21" s="21">
        <v>15820</v>
      </c>
      <c r="E21" s="22">
        <v>14883</v>
      </c>
      <c r="F21" s="23">
        <f t="shared" si="0"/>
        <v>937</v>
      </c>
    </row>
    <row r="22" spans="1:7" s="2" customFormat="1" x14ac:dyDescent="0.25">
      <c r="A22" s="18"/>
      <c r="B22" s="18"/>
      <c r="C22" s="18"/>
      <c r="D22" s="27"/>
      <c r="E22" s="22"/>
      <c r="F22" s="23"/>
    </row>
    <row r="23" spans="1:7" x14ac:dyDescent="0.25">
      <c r="A23" s="18" t="s">
        <v>39</v>
      </c>
      <c r="B23" s="18" t="s">
        <v>38</v>
      </c>
      <c r="C23" s="18" t="s">
        <v>40</v>
      </c>
      <c r="D23" s="21">
        <v>92000</v>
      </c>
      <c r="E23" s="22">
        <v>99930</v>
      </c>
      <c r="F23" s="23">
        <v>0</v>
      </c>
    </row>
    <row r="24" spans="1:7" s="2" customFormat="1" x14ac:dyDescent="0.25">
      <c r="A24" s="18"/>
      <c r="B24" s="18"/>
      <c r="C24" s="18"/>
      <c r="D24" s="27"/>
      <c r="E24" s="22"/>
      <c r="F24" s="23"/>
    </row>
    <row r="25" spans="1:7" x14ac:dyDescent="0.25">
      <c r="A25" s="18" t="s">
        <v>105</v>
      </c>
      <c r="B25" s="18"/>
      <c r="C25" s="18"/>
      <c r="D25" s="29"/>
      <c r="E25" s="22"/>
      <c r="F25" s="23"/>
    </row>
    <row r="26" spans="1:7" x14ac:dyDescent="0.25">
      <c r="A26" s="18" t="s">
        <v>45</v>
      </c>
      <c r="B26" s="18" t="s">
        <v>42</v>
      </c>
      <c r="C26" s="18" t="s">
        <v>44</v>
      </c>
      <c r="D26" s="21">
        <v>28272</v>
      </c>
      <c r="E26" s="22">
        <v>27272</v>
      </c>
      <c r="F26" s="23">
        <f t="shared" si="0"/>
        <v>1000</v>
      </c>
    </row>
    <row r="27" spans="1:7" x14ac:dyDescent="0.25">
      <c r="A27" s="18" t="s">
        <v>45</v>
      </c>
      <c r="B27" s="18" t="s">
        <v>42</v>
      </c>
      <c r="C27" s="18" t="s">
        <v>103</v>
      </c>
      <c r="D27" s="21">
        <v>31288</v>
      </c>
      <c r="E27" s="22">
        <v>30502</v>
      </c>
      <c r="F27" s="23">
        <f t="shared" si="0"/>
        <v>786</v>
      </c>
    </row>
    <row r="28" spans="1:7" x14ac:dyDescent="0.25">
      <c r="A28" s="18" t="s">
        <v>48</v>
      </c>
      <c r="B28" s="18" t="s">
        <v>42</v>
      </c>
      <c r="C28" s="18" t="s">
        <v>49</v>
      </c>
      <c r="D28" s="21">
        <v>102418</v>
      </c>
      <c r="E28" s="22">
        <v>85884</v>
      </c>
      <c r="F28" s="23">
        <f t="shared" si="0"/>
        <v>16534</v>
      </c>
      <c r="G28" s="10"/>
    </row>
    <row r="29" spans="1:7" x14ac:dyDescent="0.25">
      <c r="A29" s="18" t="s">
        <v>60</v>
      </c>
      <c r="B29" s="18" t="s">
        <v>42</v>
      </c>
      <c r="C29" s="18" t="s">
        <v>61</v>
      </c>
      <c r="D29" s="21">
        <v>67480</v>
      </c>
      <c r="E29" s="22">
        <v>48220</v>
      </c>
      <c r="F29" s="23">
        <f t="shared" si="0"/>
        <v>19260</v>
      </c>
    </row>
    <row r="30" spans="1:7" x14ac:dyDescent="0.25">
      <c r="A30" s="18"/>
      <c r="B30" s="18"/>
      <c r="C30" s="18"/>
      <c r="D30" s="27"/>
      <c r="E30" s="22"/>
      <c r="F30" s="23"/>
    </row>
    <row r="31" spans="1:7" x14ac:dyDescent="0.25">
      <c r="A31" s="18" t="s">
        <v>71</v>
      </c>
      <c r="B31" s="18" t="s">
        <v>70</v>
      </c>
      <c r="C31" s="18" t="s">
        <v>73</v>
      </c>
      <c r="D31" s="21">
        <v>63050</v>
      </c>
      <c r="E31" s="22">
        <v>43805</v>
      </c>
      <c r="F31" s="23">
        <f t="shared" si="0"/>
        <v>19245</v>
      </c>
    </row>
    <row r="32" spans="1:7" s="2" customFormat="1" x14ac:dyDescent="0.25">
      <c r="A32" s="18" t="s">
        <v>71</v>
      </c>
      <c r="B32" s="18" t="s">
        <v>70</v>
      </c>
      <c r="C32" s="18" t="s">
        <v>86</v>
      </c>
      <c r="D32" s="22">
        <v>16460</v>
      </c>
      <c r="E32" s="22">
        <v>0</v>
      </c>
      <c r="F32" s="23">
        <f t="shared" si="0"/>
        <v>16460</v>
      </c>
      <c r="G32" s="10"/>
    </row>
    <row r="33" spans="1:10" s="2" customFormat="1" x14ac:dyDescent="0.25">
      <c r="A33" s="18"/>
      <c r="B33" s="18"/>
      <c r="C33" s="18"/>
      <c r="D33" s="26"/>
      <c r="E33" s="22"/>
      <c r="F33" s="23"/>
    </row>
    <row r="34" spans="1:10" s="2" customFormat="1" x14ac:dyDescent="0.25">
      <c r="A34" s="18" t="s">
        <v>76</v>
      </c>
      <c r="B34" s="18" t="s">
        <v>75</v>
      </c>
      <c r="C34" s="36" t="s">
        <v>77</v>
      </c>
      <c r="D34" s="22">
        <v>132389</v>
      </c>
      <c r="E34" s="22">
        <v>118313.25</v>
      </c>
      <c r="F34" s="23">
        <f t="shared" si="0"/>
        <v>14075.75</v>
      </c>
    </row>
    <row r="35" spans="1:10" x14ac:dyDescent="0.25">
      <c r="C35" s="38"/>
      <c r="D35" s="33" t="s">
        <v>90</v>
      </c>
      <c r="E35" s="34" t="s">
        <v>106</v>
      </c>
      <c r="F35" s="35" t="s">
        <v>109</v>
      </c>
    </row>
    <row r="36" spans="1:10" s="3" customFormat="1" x14ac:dyDescent="0.25">
      <c r="C36" s="37" t="s">
        <v>108</v>
      </c>
      <c r="D36" s="30">
        <f>SUM(D3:D34)</f>
        <v>1285730</v>
      </c>
      <c r="E36" s="31">
        <f>SUM(E3:E34)</f>
        <v>1199307.94</v>
      </c>
      <c r="F36" s="32">
        <f>SUM(F3:F34)</f>
        <v>146809.06</v>
      </c>
      <c r="H36" s="11"/>
    </row>
    <row r="39" spans="1:10" x14ac:dyDescent="0.25"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C45" s="12"/>
      <c r="D45" s="12"/>
      <c r="E45" s="12"/>
      <c r="F45" s="12"/>
      <c r="G45" s="12"/>
      <c r="H45" s="12"/>
      <c r="I45" s="12"/>
      <c r="J45" s="12"/>
    </row>
    <row r="58" spans="1:6" x14ac:dyDescent="0.25">
      <c r="B58" s="2" t="s">
        <v>89</v>
      </c>
      <c r="C58" t="s">
        <v>90</v>
      </c>
    </row>
    <row r="59" spans="1:6" x14ac:dyDescent="0.25">
      <c r="A59" t="s">
        <v>88</v>
      </c>
      <c r="B59" s="2">
        <f>SUM(22980+132378)</f>
        <v>155358</v>
      </c>
      <c r="C59">
        <f>SUM(132378)</f>
        <v>132378</v>
      </c>
    </row>
    <row r="60" spans="1:6" x14ac:dyDescent="0.25">
      <c r="A60" t="s">
        <v>91</v>
      </c>
      <c r="B60" s="2">
        <f>SUM(18000+15575+77200+87880+88775)</f>
        <v>287430</v>
      </c>
      <c r="C60">
        <f>SUM(32544+15820+0+67480+85650)</f>
        <v>201494</v>
      </c>
    </row>
    <row r="61" spans="1:6" s="2" customFormat="1" x14ac:dyDescent="0.25">
      <c r="A61" s="2" t="s">
        <v>98</v>
      </c>
      <c r="B61" s="2">
        <f>SUM(96320+27145)</f>
        <v>123465</v>
      </c>
      <c r="C61" s="2">
        <f>SUM(98320+28272)</f>
        <v>126592</v>
      </c>
      <c r="F61" s="14"/>
    </row>
    <row r="62" spans="1:6" s="2" customFormat="1" x14ac:dyDescent="0.25">
      <c r="A62" s="2" t="s">
        <v>99</v>
      </c>
      <c r="B62" s="2">
        <f>SUM(44596)</f>
        <v>44596</v>
      </c>
      <c r="C62" s="2">
        <f>SUM(31288)</f>
        <v>31288</v>
      </c>
      <c r="F62" s="14"/>
    </row>
    <row r="63" spans="1:6" x14ac:dyDescent="0.25">
      <c r="A63" t="s">
        <v>92</v>
      </c>
      <c r="B63">
        <f>SUM(35886+198034.5+12500+72337+59980+79000+27800+107800+230000)</f>
        <v>823337.5</v>
      </c>
      <c r="C63">
        <f>SUM(182370+14520+64537+49980+0+28252+92000)</f>
        <v>431659</v>
      </c>
    </row>
    <row r="64" spans="1:6" s="2" customFormat="1" x14ac:dyDescent="0.25">
      <c r="A64" s="2" t="s">
        <v>100</v>
      </c>
      <c r="B64" s="2">
        <f>SUM(40713)</f>
        <v>40713</v>
      </c>
      <c r="C64" s="2">
        <f>SUM(0)</f>
        <v>0</v>
      </c>
      <c r="F64" s="14"/>
    </row>
    <row r="65" spans="1:3" x14ac:dyDescent="0.25">
      <c r="A65" t="s">
        <v>93</v>
      </c>
      <c r="B65" s="2">
        <f>SUM(200000+9900)</f>
        <v>209900</v>
      </c>
      <c r="C65">
        <f>SUM(52000+10040)</f>
        <v>62040</v>
      </c>
    </row>
    <row r="66" spans="1:3" x14ac:dyDescent="0.25">
      <c r="A66" t="s">
        <v>94</v>
      </c>
      <c r="B66" s="2">
        <f>SUM(14460)</f>
        <v>14460</v>
      </c>
      <c r="C66">
        <f>SUM(14460)</f>
        <v>14460</v>
      </c>
    </row>
    <row r="67" spans="1:3" x14ac:dyDescent="0.25">
      <c r="A67" t="s">
        <v>95</v>
      </c>
      <c r="B67" s="2">
        <f>SUM(66290+17176+52770+118526)</f>
        <v>254762</v>
      </c>
      <c r="C67">
        <f>SUM(53070+17176+106418)</f>
        <v>176664</v>
      </c>
    </row>
    <row r="68" spans="1:3" x14ac:dyDescent="0.25">
      <c r="A68" t="s">
        <v>96</v>
      </c>
      <c r="B68" s="2">
        <f>SUM(177450)</f>
        <v>177450</v>
      </c>
      <c r="C68">
        <f>SUM(0)</f>
        <v>0</v>
      </c>
    </row>
    <row r="69" spans="1:3" x14ac:dyDescent="0.25">
      <c r="A69" t="s">
        <v>97</v>
      </c>
      <c r="B69" s="2">
        <f>SUM(89400+32972+200000)</f>
        <v>322372</v>
      </c>
      <c r="C69">
        <f>SUM(81400+18972)</f>
        <v>100372</v>
      </c>
    </row>
    <row r="70" spans="1:3" x14ac:dyDescent="0.25">
      <c r="C70" s="9">
        <f>SUM(C59:C69)</f>
        <v>1276947</v>
      </c>
    </row>
  </sheetData>
  <pageMargins left="0.25" right="0.25" top="0.75" bottom="0.75" header="0.3" footer="0.3"/>
  <pageSetup paperSize="9" orientation="landscape" r:id="rId1"/>
  <headerFooter>
    <oddHeader>&amp;C&amp;"-,Fed"&amp;12Oversigt over ansøgninger til Åbne Haller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view="pageBreakPreview" topLeftCell="A28" zoomScale="150" zoomScaleNormal="100" zoomScaleSheetLayoutView="150" workbookViewId="0">
      <selection activeCell="B41" sqref="B41"/>
    </sheetView>
  </sheetViews>
  <sheetFormatPr defaultRowHeight="15" x14ac:dyDescent="0.25"/>
  <cols>
    <col min="1" max="1" width="12.7109375" customWidth="1"/>
    <col min="2" max="2" width="75.7109375" customWidth="1"/>
  </cols>
  <sheetData>
    <row r="1" spans="1:2" x14ac:dyDescent="0.25">
      <c r="A1" s="1" t="s">
        <v>0</v>
      </c>
      <c r="B1" t="s">
        <v>84</v>
      </c>
    </row>
    <row r="2" spans="1:2" x14ac:dyDescent="0.25">
      <c r="A2" s="1" t="s">
        <v>20</v>
      </c>
    </row>
    <row r="3" spans="1:2" x14ac:dyDescent="0.25">
      <c r="A3" s="1" t="s">
        <v>6</v>
      </c>
      <c r="B3" s="5"/>
    </row>
    <row r="4" spans="1:2" x14ac:dyDescent="0.25">
      <c r="A4" s="1" t="s">
        <v>52</v>
      </c>
      <c r="B4" s="5"/>
    </row>
    <row r="5" spans="1:2" x14ac:dyDescent="0.25">
      <c r="A5" s="1" t="s">
        <v>78</v>
      </c>
      <c r="B5" s="5"/>
    </row>
    <row r="6" spans="1:2" x14ac:dyDescent="0.25">
      <c r="A6" s="1"/>
    </row>
    <row r="7" spans="1:2" x14ac:dyDescent="0.25">
      <c r="A7" s="1" t="s">
        <v>15</v>
      </c>
    </row>
    <row r="8" spans="1:2" x14ac:dyDescent="0.25">
      <c r="A8" s="1" t="s">
        <v>19</v>
      </c>
    </row>
    <row r="9" spans="1:2" x14ac:dyDescent="0.25">
      <c r="A9" s="1" t="s">
        <v>24</v>
      </c>
    </row>
    <row r="10" spans="1:2" x14ac:dyDescent="0.25">
      <c r="A10" s="2"/>
    </row>
    <row r="11" spans="1:2" x14ac:dyDescent="0.25">
      <c r="A11" s="1" t="s">
        <v>56</v>
      </c>
    </row>
    <row r="12" spans="1:2" x14ac:dyDescent="0.25">
      <c r="A12" s="1" t="s">
        <v>11</v>
      </c>
    </row>
    <row r="13" spans="1:2" x14ac:dyDescent="0.25">
      <c r="A13" s="1" t="s">
        <v>32</v>
      </c>
    </row>
    <row r="14" spans="1:2" x14ac:dyDescent="0.25">
      <c r="A14" s="1"/>
    </row>
    <row r="15" spans="1:2" x14ac:dyDescent="0.25">
      <c r="A15" s="1" t="s">
        <v>68</v>
      </c>
    </row>
    <row r="16" spans="1:2" x14ac:dyDescent="0.25">
      <c r="A16" s="1" t="s">
        <v>69</v>
      </c>
    </row>
    <row r="17" spans="1:1" x14ac:dyDescent="0.25">
      <c r="A17" s="1" t="s">
        <v>35</v>
      </c>
    </row>
    <row r="18" spans="1:1" x14ac:dyDescent="0.25">
      <c r="A18" s="1" t="s">
        <v>5</v>
      </c>
    </row>
    <row r="19" spans="1:1" x14ac:dyDescent="0.25">
      <c r="A19" s="1" t="s">
        <v>27</v>
      </c>
    </row>
    <row r="20" spans="1:1" x14ac:dyDescent="0.25">
      <c r="A20" s="1" t="s">
        <v>29</v>
      </c>
    </row>
    <row r="21" spans="1:1" x14ac:dyDescent="0.25">
      <c r="A21" s="1" t="s">
        <v>55</v>
      </c>
    </row>
    <row r="22" spans="1:1" x14ac:dyDescent="0.25">
      <c r="A22" s="1"/>
    </row>
    <row r="23" spans="1:1" x14ac:dyDescent="0.25">
      <c r="A23" s="1" t="s">
        <v>59</v>
      </c>
    </row>
    <row r="24" spans="1:1" x14ac:dyDescent="0.25">
      <c r="A24" s="1"/>
    </row>
    <row r="25" spans="1:1" x14ac:dyDescent="0.25">
      <c r="A25" s="1" t="s">
        <v>41</v>
      </c>
    </row>
    <row r="26" spans="1:1" x14ac:dyDescent="0.25">
      <c r="A26" s="1"/>
    </row>
    <row r="27" spans="1:1" x14ac:dyDescent="0.25">
      <c r="A27" s="1" t="s">
        <v>62</v>
      </c>
    </row>
    <row r="28" spans="1:1" x14ac:dyDescent="0.25">
      <c r="A28" s="1"/>
    </row>
    <row r="29" spans="1:1" x14ac:dyDescent="0.25">
      <c r="A29" s="1"/>
    </row>
    <row r="30" spans="1:1" x14ac:dyDescent="0.25">
      <c r="A30" s="1" t="s">
        <v>43</v>
      </c>
    </row>
    <row r="31" spans="1:1" x14ac:dyDescent="0.25">
      <c r="A31" s="1" t="s">
        <v>46</v>
      </c>
    </row>
    <row r="32" spans="1:1" x14ac:dyDescent="0.25">
      <c r="A32" s="1" t="s">
        <v>47</v>
      </c>
    </row>
    <row r="33" spans="1:2" x14ac:dyDescent="0.25">
      <c r="A33" s="4" t="s">
        <v>50</v>
      </c>
    </row>
    <row r="34" spans="1:2" x14ac:dyDescent="0.25">
      <c r="A34" s="1" t="s">
        <v>51</v>
      </c>
    </row>
    <row r="35" spans="1:2" x14ac:dyDescent="0.25">
      <c r="A35" s="1" t="s">
        <v>82</v>
      </c>
    </row>
    <row r="36" spans="1:2" x14ac:dyDescent="0.25">
      <c r="A36" s="1"/>
    </row>
    <row r="37" spans="1:2" x14ac:dyDescent="0.25">
      <c r="A37" s="1" t="s">
        <v>64</v>
      </c>
    </row>
    <row r="38" spans="1:2" x14ac:dyDescent="0.25">
      <c r="A38" s="1"/>
    </row>
    <row r="39" spans="1:2" x14ac:dyDescent="0.25">
      <c r="A39" s="1" t="s">
        <v>72</v>
      </c>
    </row>
    <row r="40" spans="1:2" x14ac:dyDescent="0.25">
      <c r="A40" s="1" t="s">
        <v>74</v>
      </c>
    </row>
    <row r="41" spans="1:2" x14ac:dyDescent="0.25">
      <c r="A41" s="1" t="s">
        <v>81</v>
      </c>
      <c r="B41" t="s">
        <v>85</v>
      </c>
    </row>
    <row r="42" spans="1:2" x14ac:dyDescent="0.25">
      <c r="A42" s="1"/>
    </row>
    <row r="43" spans="1:2" x14ac:dyDescent="0.25">
      <c r="A43" s="1" t="s">
        <v>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5" x14ac:dyDescent="0.25"/>
  <sheetData>
    <row r="1" spans="1:2" x14ac:dyDescent="0.25">
      <c r="A1" s="6"/>
      <c r="B1">
        <f>SUM(35886+198034+89400+12520+32972+72337+59980+79000+66290+27800+52770+230000+27145+44596+14460)</f>
        <v>1043190</v>
      </c>
    </row>
    <row r="2" spans="1:2" x14ac:dyDescent="0.25">
      <c r="A2" s="7"/>
      <c r="B2">
        <f>SUM(96320+177450+17176+18000+9900+15575+77200+118526+200000+87880+88775+22980+132378)</f>
        <v>1062160</v>
      </c>
    </row>
    <row r="3" spans="1:2" x14ac:dyDescent="0.25">
      <c r="A3" s="8"/>
      <c r="B3">
        <f>SUM(200000+107800+40713)</f>
        <v>348513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2014-09-16T11:00:00+00:00</MeetingStartDate>
    <EnclosureFileNumber xmlns="d08b57ff-b9b7-4581-975d-98f87b579a51">113746/14</EnclosureFileNumber>
    <AgendaId xmlns="d08b57ff-b9b7-4581-975d-98f87b579a51">2974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1663257</FusionId>
    <AgendaAccessLevelName xmlns="d08b57ff-b9b7-4581-975d-98f87b579a51">Åben</AgendaAccessLevelName>
    <UNC xmlns="d08b57ff-b9b7-4581-975d-98f87b579a51">1490358</UNC>
    <MeetingTitle xmlns="d08b57ff-b9b7-4581-975d-98f87b579a51">16-09-2014</MeetingTitle>
    <MeetingDateAndTime xmlns="d08b57ff-b9b7-4581-975d-98f87b579a51">16-09-2014 fra 13:00 - 16:00</MeetingDateAndTime>
    <MeetingEndDate xmlns="d08b57ff-b9b7-4581-975d-98f87b579a51">2014-09-16T14:00:00+00:00</MeetingEndDate>
    <PWDescription xmlns="d08b57ff-b9b7-4581-975d-98f87b579a51">Bilag til dagsorden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317AC899-A42E-4160-8760-7C7EE9D177ED}"/>
</file>

<file path=customXml/itemProps2.xml><?xml version="1.0" encoding="utf-8"?>
<ds:datastoreItem xmlns:ds="http://schemas.openxmlformats.org/officeDocument/2006/customXml" ds:itemID="{F09248CB-0D72-448E-AA25-476E03838183}"/>
</file>

<file path=customXml/itemProps3.xml><?xml version="1.0" encoding="utf-8"?>
<ds:datastoreItem xmlns:ds="http://schemas.openxmlformats.org/officeDocument/2006/customXml" ds:itemID="{8B4AAA4F-2122-45CB-98B5-1BBEDFD9E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Ansøgninger</vt:lpstr>
      <vt:lpstr>Ark2</vt:lpstr>
      <vt:lpstr>Ark3</vt:lpstr>
      <vt:lpstr>Ark1</vt:lpstr>
      <vt:lpstr>Ansøgninger!Udskriftstitler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-16-09-2014 - Bilag 149.01 Oversigt over afregning af Åbne haller</dc:title>
  <dc:creator>Maria Ladegaard-Pedersen</dc:creator>
  <cp:lastModifiedBy>Bo Villumsen</cp:lastModifiedBy>
  <cp:lastPrinted>2014-03-17T06:53:22Z</cp:lastPrinted>
  <dcterms:created xsi:type="dcterms:W3CDTF">2013-04-22T09:40:50Z</dcterms:created>
  <dcterms:modified xsi:type="dcterms:W3CDTF">2014-09-03T07:20:20Z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